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 Servidor\Desktop\SEVAC TERCER TRIMESTRE 2024\"/>
    </mc:Choice>
  </mc:AlternateContent>
  <xr:revisionPtr revIDLastSave="0" documentId="8_{42001916-9D54-40EF-942C-769AAEAE46A8}" xr6:coauthVersionLast="47" xr6:coauthVersionMax="47" xr10:uidLastSave="{00000000-0000-0000-0000-000000000000}"/>
  <bookViews>
    <workbookView xWindow="-120" yWindow="-120" windowWidth="24240" windowHeight="13140" xr2:uid="{EE964516-1749-46A6-BD21-EC2380153385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G51" i="1"/>
  <c r="H50" i="1"/>
  <c r="H49" i="1" s="1"/>
  <c r="G50" i="1"/>
  <c r="G49" i="1" s="1"/>
  <c r="H47" i="1"/>
  <c r="G47" i="1"/>
  <c r="H46" i="1"/>
  <c r="G46" i="1"/>
  <c r="G42" i="1" s="1"/>
  <c r="H45" i="1"/>
  <c r="G45" i="1"/>
  <c r="H44" i="1"/>
  <c r="H42" i="1" s="1"/>
  <c r="G44" i="1"/>
  <c r="H43" i="1"/>
  <c r="G43" i="1"/>
  <c r="H40" i="1"/>
  <c r="G40" i="1"/>
  <c r="H39" i="1"/>
  <c r="H37" i="1" s="1"/>
  <c r="H53" i="1" s="1"/>
  <c r="G39" i="1"/>
  <c r="H38" i="1"/>
  <c r="G38" i="1"/>
  <c r="G37" i="1"/>
  <c r="G31" i="1"/>
  <c r="D31" i="1"/>
  <c r="C31" i="1"/>
  <c r="D30" i="1"/>
  <c r="C30" i="1"/>
  <c r="H29" i="1"/>
  <c r="G29" i="1"/>
  <c r="D29" i="1"/>
  <c r="C29" i="1"/>
  <c r="H28" i="1"/>
  <c r="G28" i="1"/>
  <c r="D28" i="1"/>
  <c r="C28" i="1"/>
  <c r="H27" i="1"/>
  <c r="G27" i="1"/>
  <c r="D27" i="1"/>
  <c r="C27" i="1"/>
  <c r="H26" i="1"/>
  <c r="G26" i="1"/>
  <c r="D26" i="1"/>
  <c r="C26" i="1"/>
  <c r="H25" i="1"/>
  <c r="G25" i="1"/>
  <c r="D25" i="1"/>
  <c r="C25" i="1"/>
  <c r="H24" i="1"/>
  <c r="H31" i="1" s="1"/>
  <c r="G24" i="1"/>
  <c r="D24" i="1"/>
  <c r="C24" i="1"/>
  <c r="D23" i="1"/>
  <c r="D33" i="1" s="1"/>
  <c r="C23" i="1"/>
  <c r="C33" i="1" s="1"/>
  <c r="G21" i="1"/>
  <c r="G33" i="1" s="1"/>
  <c r="H19" i="1"/>
  <c r="G19" i="1"/>
  <c r="H18" i="1"/>
  <c r="G18" i="1"/>
  <c r="D18" i="1"/>
  <c r="C18" i="1"/>
  <c r="H17" i="1"/>
  <c r="G17" i="1"/>
  <c r="D17" i="1"/>
  <c r="C17" i="1"/>
  <c r="H16" i="1"/>
  <c r="G16" i="1"/>
  <c r="D16" i="1"/>
  <c r="C16" i="1"/>
  <c r="H15" i="1"/>
  <c r="G15" i="1"/>
  <c r="D15" i="1"/>
  <c r="C15" i="1"/>
  <c r="H14" i="1"/>
  <c r="G14" i="1"/>
  <c r="D14" i="1"/>
  <c r="C14" i="1"/>
  <c r="H13" i="1"/>
  <c r="G13" i="1"/>
  <c r="D13" i="1"/>
  <c r="D20" i="1" s="1"/>
  <c r="D35" i="1" s="1"/>
  <c r="B58" i="1" s="1"/>
  <c r="C13" i="1"/>
  <c r="H12" i="1"/>
  <c r="H21" i="1" s="1"/>
  <c r="H33" i="1" s="1"/>
  <c r="H55" i="1" s="1"/>
  <c r="G12" i="1"/>
  <c r="D12" i="1"/>
  <c r="C12" i="1"/>
  <c r="C20" i="1" s="1"/>
  <c r="H9" i="1"/>
  <c r="G9" i="1"/>
  <c r="D9" i="1"/>
  <c r="C9" i="1"/>
  <c r="E5" i="1"/>
  <c r="E3" i="1"/>
  <c r="G53" i="1" l="1"/>
  <c r="G55" i="1" s="1"/>
  <c r="C35" i="1"/>
  <c r="B57" i="1" l="1"/>
</calcChain>
</file>

<file path=xl/sharedStrings.xml><?xml version="1.0" encoding="utf-8"?>
<sst xmlns="http://schemas.openxmlformats.org/spreadsheetml/2006/main" count="69" uniqueCount="68">
  <si>
    <t>Estado de Situación Financiera Consolidado</t>
  </si>
  <si>
    <t>(Cifras en Pesos)</t>
  </si>
  <si>
    <t>Consolidado del Sector Paramunicipal</t>
  </si>
  <si>
    <t>Concepto</t>
  </si>
  <si>
    <t xml:space="preserve"> ACTIVO</t>
  </si>
  <si>
    <t>PASIVO</t>
  </si>
  <si>
    <t>Activo Circulante</t>
  </si>
  <si>
    <t xml:space="preserve">  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</si>
  <si>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</si>
  <si>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</si>
  <si>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</si>
  <si>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</si>
  <si>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</si>
  <si>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</si>
  <si>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</si>
  <si>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</si>
  <si>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</si>
  <si>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</si>
  <si>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</si>
  <si>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</si>
  <si>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</si>
  <si>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</si>
  <si>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</si>
  <si>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</si>
  <si>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 xml:space="preserve">  Total de Pasivos Circulantes</t>
  </si>
  <si>
    <t xml:space="preserve"> Activo No Circulante</t>
  </si>
  <si>
    <t>Inversiones Financieras a Largo Plazo</t>
  </si>
  <si>
    <t xml:space="preserve">  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</si>
  <si>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</si>
  <si>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</si>
  <si>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</si>
  <si>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</si>
  <si>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</si>
  <si>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</si>
  <si>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</si>
  <si>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</si>
  <si>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</si>
  <si>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</si>
  <si>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</si>
  <si>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</si>
  <si>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</si>
  <si>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</si>
  <si>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 xml:space="preserve">  Total de Pasivos No Circulantes</t>
  </si>
  <si>
    <t>Total de  Activos  No Circulantes</t>
  </si>
  <si>
    <t xml:space="preserve">  Total del Pasivo</t>
  </si>
  <si>
    <t>Total del Activo</t>
  </si>
  <si>
    <t>HACIENDA PÚBLICA/PATRIMONIO</t>
  </si>
  <si>
    <t xml:space="preserve">  Hacienda Pública/Patrimonio Contribuido</t>
  </si>
  <si>
    <t>Aportaciones</t>
  </si>
  <si>
    <t>Donaciones de Capital</t>
  </si>
  <si>
    <t>Actualización de la Hacienda Pública / Patrimonio</t>
  </si>
  <si>
    <t xml:space="preserve">  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</si>
  <si>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</si>
  <si>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</si>
  <si>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</si>
  <si>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</si>
  <si>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</si>
  <si>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  Exceso o Insuficiencia en la Actualización de la Hacienda Publica/Patrimonio</t>
  </si>
  <si>
    <t>Resultado por Posición Monetaria</t>
  </si>
  <si>
    <t>Resultado por Tenencia de Activos no Monetarios</t>
  </si>
  <si>
    <t xml:space="preserve">  Total Hacienda Pública/ Patrimonio</t>
  </si>
  <si>
    <t xml:space="preserve">  Total del Pasivo y Hacienda Pública/Patrimonio</t>
  </si>
  <si>
    <t>ARQ. ANGEL GERARDO HERNANDEZ VAZQUEZ</t>
  </si>
  <si>
    <t>LIC. ARACELI CARLOS ARGUELLES</t>
  </si>
  <si>
    <t>PRESIDENTE DEL CONSEJO DIRECTIVO</t>
  </si>
  <si>
    <t>COMISARIA DEL CONSEJO DIRECTIVO</t>
  </si>
  <si>
    <t>LIC. MARIO ESPINOSA CASTAÑEDA</t>
  </si>
  <si>
    <t>DIRECTOR DEL SAPAC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</si>
</sst>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_ ;[Red]\-#,##0.00\ 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8"/>
      <color theme="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2" fillId="0" borderId="0" xfId="0" applyFont="1"/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164" fontId="7" fillId="2" borderId="14" xfId="0" applyNumberFormat="1" applyFont="1" applyFill="1" applyBorder="1" applyAlignment="1">
      <alignment horizontal="left" vertical="top"/>
    </xf>
    <xf numFmtId="0" fontId="7" fillId="2" borderId="15" xfId="0" applyFont="1" applyFill="1" applyBorder="1" applyAlignment="1">
      <alignment horizontal="left" vertical="top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left" vertical="center" indent="1"/>
    </xf>
    <xf numFmtId="164" fontId="7" fillId="2" borderId="17" xfId="0" applyNumberFormat="1" applyFont="1" applyFill="1" applyBorder="1" applyAlignment="1">
      <alignment horizontal="left" vertical="top"/>
    </xf>
    <xf numFmtId="0" fontId="7" fillId="2" borderId="18" xfId="0" applyFont="1" applyFill="1" applyBorder="1" applyAlignment="1">
      <alignment horizontal="left" vertical="top"/>
    </xf>
    <xf numFmtId="0" fontId="4" fillId="2" borderId="18" xfId="0" applyFont="1" applyFill="1" applyBorder="1" applyAlignment="1">
      <alignment vertical="center"/>
    </xf>
    <xf numFmtId="0" fontId="7" fillId="4" borderId="16" xfId="0" applyFont="1" applyFill="1" applyBorder="1" applyAlignment="1">
      <alignment horizontal="left" vertical="center" indent="2"/>
    </xf>
    <xf numFmtId="165" fontId="7" fillId="4" borderId="17" xfId="0" applyNumberFormat="1" applyFont="1" applyFill="1" applyBorder="1" applyAlignment="1">
      <alignment vertical="center"/>
    </xf>
    <xf numFmtId="165" fontId="7" fillId="4" borderId="17" xfId="0" applyNumberFormat="1" applyFont="1" applyFill="1" applyBorder="1" applyAlignment="1">
      <alignment horizontal="right" vertical="center"/>
    </xf>
    <xf numFmtId="0" fontId="7" fillId="4" borderId="18" xfId="0" applyFont="1" applyFill="1" applyBorder="1" applyAlignment="1">
      <alignment horizontal="left" vertical="center" indent="2"/>
    </xf>
    <xf numFmtId="0" fontId="7" fillId="4" borderId="18" xfId="0" applyFont="1" applyFill="1" applyBorder="1" applyAlignment="1">
      <alignment horizontal="left" vertical="center" wrapText="1" indent="2"/>
    </xf>
    <xf numFmtId="0" fontId="7" fillId="4" borderId="16" xfId="0" applyFont="1" applyFill="1" applyBorder="1" applyAlignment="1">
      <alignment horizontal="left" vertical="top"/>
    </xf>
    <xf numFmtId="0" fontId="4" fillId="4" borderId="16" xfId="0" applyFont="1" applyFill="1" applyBorder="1" applyAlignment="1">
      <alignment horizontal="left" vertical="center" indent="1"/>
    </xf>
    <xf numFmtId="165" fontId="4" fillId="4" borderId="17" xfId="0" applyNumberFormat="1" applyFont="1" applyFill="1" applyBorder="1" applyAlignment="1">
      <alignment vertical="center"/>
    </xf>
    <xf numFmtId="0" fontId="8" fillId="0" borderId="18" xfId="0" applyFont="1" applyBorder="1"/>
    <xf numFmtId="165" fontId="7" fillId="2" borderId="17" xfId="0" applyNumberFormat="1" applyFont="1" applyFill="1" applyBorder="1" applyAlignment="1">
      <alignment horizontal="left" vertical="top"/>
    </xf>
    <xf numFmtId="165" fontId="7" fillId="4" borderId="17" xfId="0" applyNumberFormat="1" applyFont="1" applyFill="1" applyBorder="1" applyAlignment="1">
      <alignment horizontal="left" vertical="top"/>
    </xf>
    <xf numFmtId="0" fontId="4" fillId="4" borderId="16" xfId="0" applyFont="1" applyFill="1" applyBorder="1" applyAlignment="1">
      <alignment vertical="center"/>
    </xf>
    <xf numFmtId="165" fontId="6" fillId="4" borderId="17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164" fontId="6" fillId="4" borderId="17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horizontal="left" vertical="top"/>
    </xf>
    <xf numFmtId="164" fontId="8" fillId="2" borderId="17" xfId="0" applyNumberFormat="1" applyFont="1" applyFill="1" applyBorder="1" applyAlignment="1">
      <alignment vertical="top"/>
    </xf>
    <xf numFmtId="164" fontId="8" fillId="4" borderId="17" xfId="0" applyNumberFormat="1" applyFont="1" applyFill="1" applyBorder="1" applyAlignment="1">
      <alignment vertical="top"/>
    </xf>
    <xf numFmtId="0" fontId="7" fillId="2" borderId="18" xfId="0" applyFont="1" applyFill="1" applyBorder="1" applyAlignment="1">
      <alignment vertical="top"/>
    </xf>
    <xf numFmtId="164" fontId="7" fillId="4" borderId="17" xfId="0" applyNumberFormat="1" applyFont="1" applyFill="1" applyBorder="1" applyAlignment="1">
      <alignment vertical="top"/>
    </xf>
    <xf numFmtId="165" fontId="4" fillId="4" borderId="17" xfId="0" applyNumberFormat="1" applyFont="1" applyFill="1" applyBorder="1" applyAlignment="1">
      <alignment horizontal="right" vertical="center"/>
    </xf>
    <xf numFmtId="164" fontId="7" fillId="4" borderId="17" xfId="0" applyNumberFormat="1" applyFont="1" applyFill="1" applyBorder="1" applyAlignment="1">
      <alignment horizontal="left" vertical="top"/>
    </xf>
    <xf numFmtId="0" fontId="4" fillId="2" borderId="18" xfId="0" applyFont="1" applyFill="1" applyBorder="1" applyAlignment="1">
      <alignment vertical="center" wrapText="1"/>
    </xf>
    <xf numFmtId="165" fontId="6" fillId="4" borderId="17" xfId="0" applyNumberFormat="1" applyFont="1" applyFill="1" applyBorder="1" applyAlignment="1">
      <alignment horizontal="right" vertical="center"/>
    </xf>
    <xf numFmtId="0" fontId="7" fillId="2" borderId="19" xfId="0" applyFont="1" applyFill="1" applyBorder="1" applyAlignment="1">
      <alignment horizontal="left" vertical="top"/>
    </xf>
    <xf numFmtId="164" fontId="7" fillId="4" borderId="20" xfId="0" applyNumberFormat="1" applyFont="1" applyFill="1" applyBorder="1" applyAlignment="1">
      <alignment vertical="top"/>
    </xf>
    <xf numFmtId="0" fontId="7" fillId="2" borderId="21" xfId="0" applyFont="1" applyFill="1" applyBorder="1" applyAlignment="1">
      <alignment horizontal="left" vertical="top"/>
    </xf>
    <xf numFmtId="0" fontId="7" fillId="2" borderId="21" xfId="0" applyFont="1" applyFill="1" applyBorder="1" applyAlignment="1">
      <alignment vertical="top"/>
    </xf>
    <xf numFmtId="164" fontId="7" fillId="2" borderId="20" xfId="0" applyNumberFormat="1" applyFont="1" applyFill="1" applyBorder="1" applyAlignment="1">
      <alignment horizontal="center" vertical="top"/>
    </xf>
    <xf numFmtId="0" fontId="9" fillId="4" borderId="0" xfId="0" applyFont="1" applyFill="1" applyAlignment="1">
      <alignment horizontal="left" vertical="top" wrapText="1"/>
    </xf>
    <xf numFmtId="0" fontId="10" fillId="4" borderId="0" xfId="0" applyFont="1" applyFill="1" applyAlignment="1">
      <alignment horizontal="left" vertical="top"/>
    </xf>
    <xf numFmtId="0" fontId="9" fillId="4" borderId="0" xfId="0" applyFont="1" applyFill="1"/>
    <xf numFmtId="0" fontId="11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top" wrapText="1"/>
    </xf>
    <xf numFmtId="0" fontId="1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theme="0" tint="-4.9989318521683403E-2"/>
      </font>
      <fill>
        <patternFill>
          <bgColor rgb="FFC00000"/>
        </patternFill>
      </fill>
    </dxf>
    <dxf>
      <font>
        <color theme="0" tint="-4.9989318521683403E-2"/>
      </font>
      <fill>
        <patternFill>
          <bgColor rgb="FFC00000"/>
        </patternFill>
      </fill>
    </dxf>
    <dxf>
      <font>
        <color theme="2" tint="-9.9948118533890809E-2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Indetec\Reportes_Consolidacion\C_INF_CONTABLE_23correcta%20DE%20SAPAC.xlsx" TargetMode="External"/><Relationship Id="rId1" Type="http://schemas.openxmlformats.org/officeDocument/2006/relationships/externalLinkPath" Target="/Indetec/Reportes_Consolidacion/C_INF_CONTABLE_23correcta%20DE%20SAP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ESF capt"/>
      <sheetName val="EA capt"/>
      <sheetName val="EFE Capt"/>
      <sheetName val="EAA Capt"/>
      <sheetName val="ESF"/>
      <sheetName val="EA"/>
      <sheetName val="EVHP"/>
      <sheetName val="ECSF"/>
      <sheetName val="EFE"/>
      <sheetName val="EAA"/>
      <sheetName val="Notas"/>
      <sheetName val="Hoja1"/>
    </sheetNames>
    <sheetDataSet>
      <sheetData sheetId="0">
        <row r="6">
          <cell r="C6">
            <v>2024</v>
          </cell>
          <cell r="E6">
            <v>45565</v>
          </cell>
        </row>
      </sheetData>
      <sheetData sheetId="1">
        <row r="6">
          <cell r="E6">
            <v>2152364.62</v>
          </cell>
          <cell r="F6">
            <v>2135321.86</v>
          </cell>
        </row>
        <row r="7">
          <cell r="E7">
            <v>5630710.75</v>
          </cell>
          <cell r="F7">
            <v>4705960.7300000004</v>
          </cell>
        </row>
        <row r="8">
          <cell r="E8">
            <v>0</v>
          </cell>
          <cell r="F8">
            <v>0</v>
          </cell>
        </row>
        <row r="9">
          <cell r="E9">
            <v>0</v>
          </cell>
          <cell r="F9">
            <v>0</v>
          </cell>
        </row>
        <row r="10">
          <cell r="E10">
            <v>0</v>
          </cell>
          <cell r="F10">
            <v>0</v>
          </cell>
        </row>
        <row r="11">
          <cell r="E11">
            <v>0</v>
          </cell>
          <cell r="F11">
            <v>0</v>
          </cell>
        </row>
        <row r="12">
          <cell r="E12">
            <v>0</v>
          </cell>
          <cell r="F12">
            <v>0</v>
          </cell>
        </row>
        <row r="16">
          <cell r="E16">
            <v>0</v>
          </cell>
          <cell r="F16">
            <v>0</v>
          </cell>
        </row>
        <row r="17">
          <cell r="E17">
            <v>0</v>
          </cell>
          <cell r="F17">
            <v>0</v>
          </cell>
        </row>
        <row r="18">
          <cell r="E18">
            <v>13744230.1</v>
          </cell>
          <cell r="F18">
            <v>13633330.1</v>
          </cell>
        </row>
        <row r="19">
          <cell r="E19">
            <v>7637817.2199999997</v>
          </cell>
          <cell r="F19">
            <v>3720428.29</v>
          </cell>
        </row>
        <row r="20">
          <cell r="E20">
            <v>75539.100000000006</v>
          </cell>
          <cell r="F20">
            <v>75539.100000000006</v>
          </cell>
        </row>
        <row r="21">
          <cell r="E21">
            <v>-2161643.2599999998</v>
          </cell>
          <cell r="F21">
            <v>-2060945.27</v>
          </cell>
        </row>
        <row r="22">
          <cell r="E22">
            <v>0</v>
          </cell>
          <cell r="F22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32">
          <cell r="E32">
            <v>2950505.72</v>
          </cell>
          <cell r="F32">
            <v>2640394.0499999998</v>
          </cell>
        </row>
        <row r="33">
          <cell r="E33">
            <v>0</v>
          </cell>
          <cell r="F33">
            <v>0</v>
          </cell>
        </row>
        <row r="34">
          <cell r="E34">
            <v>0</v>
          </cell>
          <cell r="F34">
            <v>0</v>
          </cell>
        </row>
        <row r="35">
          <cell r="E35">
            <v>0</v>
          </cell>
          <cell r="F35">
            <v>0</v>
          </cell>
        </row>
        <row r="36">
          <cell r="E36">
            <v>0</v>
          </cell>
          <cell r="F36">
            <v>0</v>
          </cell>
        </row>
        <row r="37">
          <cell r="E37">
            <v>0</v>
          </cell>
          <cell r="F37">
            <v>0</v>
          </cell>
        </row>
        <row r="38">
          <cell r="E38">
            <v>0</v>
          </cell>
          <cell r="F38">
            <v>0</v>
          </cell>
        </row>
        <row r="39">
          <cell r="E39">
            <v>0</v>
          </cell>
          <cell r="F39">
            <v>0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6">
          <cell r="E46">
            <v>0</v>
          </cell>
          <cell r="F46">
            <v>0</v>
          </cell>
        </row>
        <row r="47">
          <cell r="E47">
            <v>0</v>
          </cell>
          <cell r="F47">
            <v>0</v>
          </cell>
        </row>
        <row r="48">
          <cell r="E48">
            <v>0</v>
          </cell>
          <cell r="F48">
            <v>0</v>
          </cell>
        </row>
        <row r="57">
          <cell r="E57">
            <v>0</v>
          </cell>
          <cell r="F57">
            <v>0</v>
          </cell>
        </row>
        <row r="58">
          <cell r="E58">
            <v>0</v>
          </cell>
          <cell r="F58">
            <v>0</v>
          </cell>
        </row>
        <row r="59">
          <cell r="E59">
            <v>0</v>
          </cell>
          <cell r="F59">
            <v>0</v>
          </cell>
        </row>
        <row r="62">
          <cell r="F62">
            <v>1162836.26</v>
          </cell>
        </row>
        <row r="63">
          <cell r="E63">
            <v>22720820.079999998</v>
          </cell>
          <cell r="F63">
            <v>21557983.82</v>
          </cell>
        </row>
        <row r="64">
          <cell r="E64">
            <v>0</v>
          </cell>
          <cell r="F64">
            <v>0</v>
          </cell>
        </row>
        <row r="65">
          <cell r="E65">
            <v>0</v>
          </cell>
          <cell r="F65">
            <v>0</v>
          </cell>
        </row>
        <row r="66">
          <cell r="E66">
            <v>-3151579.32</v>
          </cell>
          <cell r="F66">
            <v>-3151579.32</v>
          </cell>
        </row>
        <row r="69">
          <cell r="E69">
            <v>0</v>
          </cell>
          <cell r="F69">
            <v>0</v>
          </cell>
        </row>
        <row r="70">
          <cell r="E70">
            <v>0</v>
          </cell>
          <cell r="F70">
            <v>0</v>
          </cell>
        </row>
      </sheetData>
      <sheetData sheetId="2"/>
      <sheetData sheetId="3"/>
      <sheetData sheetId="4"/>
      <sheetData sheetId="5"/>
      <sheetData sheetId="6">
        <row r="75">
          <cell r="F75">
            <v>4559272.0499999896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FE221-47F7-490F-A9D9-981363BC8CFB}">
  <dimension ref="A1:I68"/>
  <sheetViews>
    <sheetView tabSelected="1" workbookViewId="0">
      <selection activeCell="F12" sqref="F12"/>
    </sheetView>
  </sheetViews>
  <sheetFormatPr baseColWidth="10" defaultColWidth="0" defaultRowHeight="0" zeroHeight="1" x14ac:dyDescent="0.2"/>
  <cols>
    <col min="1" max="1" width="3.42578125" style="2" customWidth="1"/>
    <col min="2" max="2" width="55.7109375" style="2" customWidth="1"/>
    <col min="3" max="4" width="20.7109375" style="2" customWidth="1"/>
    <col min="5" max="5" width="1.7109375" style="2" customWidth="1"/>
    <col min="6" max="6" width="58.28515625" style="2" customWidth="1"/>
    <col min="7" max="8" width="20.7109375" style="2" customWidth="1"/>
    <col min="9" max="9" width="3.42578125" style="2" customWidth="1"/>
    <col min="10" max="16384" width="9.140625" style="2" hidden="1"/>
  </cols>
  <sheetData>
    <row r="1" spans="1:9" ht="10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 x14ac:dyDescent="0.2">
      <c r="A2" s="1"/>
      <c r="B2" s="3"/>
      <c r="C2" s="4"/>
      <c r="D2" s="4"/>
      <c r="E2" s="5"/>
      <c r="F2" s="4"/>
      <c r="G2" s="4"/>
      <c r="H2" s="6"/>
      <c r="I2" s="1"/>
    </row>
    <row r="3" spans="1:9" ht="15" customHeight="1" x14ac:dyDescent="0.2">
      <c r="A3" s="1"/>
      <c r="B3" s="7"/>
      <c r="C3" s="8"/>
      <c r="D3" s="8"/>
      <c r="E3" s="9" t="str">
        <f>CONCATENATE("Ente Consolidador: ",[1]Portada!$C$2)</f>
        <v xml:space="preserve">Ente Consolidador: </v>
      </c>
      <c r="F3" s="8"/>
      <c r="G3" s="8"/>
      <c r="H3" s="10"/>
      <c r="I3" s="1"/>
    </row>
    <row r="4" spans="1:9" ht="15" customHeight="1" x14ac:dyDescent="0.2">
      <c r="A4" s="1"/>
      <c r="B4" s="7"/>
      <c r="C4" s="8"/>
      <c r="D4" s="8"/>
      <c r="E4" s="9" t="s">
        <v>0</v>
      </c>
      <c r="F4" s="8"/>
      <c r="G4" s="8"/>
      <c r="H4" s="10"/>
      <c r="I4" s="1"/>
    </row>
    <row r="5" spans="1:9" ht="15" customHeight="1" x14ac:dyDescent="0.2">
      <c r="A5" s="1"/>
      <c r="B5" s="7"/>
      <c r="C5" s="8"/>
      <c r="D5" s="8"/>
      <c r="E5" s="9" t="str">
        <f>"Al " &amp;TEXT([1]Portada!$E$6,"dd Mmmm aaaa")</f>
        <v>Al 30 septiembre 2024</v>
      </c>
      <c r="F5" s="8"/>
      <c r="G5" s="8"/>
      <c r="H5" s="10"/>
      <c r="I5" s="1"/>
    </row>
    <row r="6" spans="1:9" ht="11.1" customHeight="1" x14ac:dyDescent="0.2">
      <c r="A6" s="1"/>
      <c r="B6" s="7"/>
      <c r="C6" s="8"/>
      <c r="D6" s="8"/>
      <c r="E6" s="9" t="s">
        <v>1</v>
      </c>
      <c r="F6" s="8"/>
      <c r="G6" s="8"/>
      <c r="H6" s="10"/>
      <c r="I6" s="1"/>
    </row>
    <row r="7" spans="1:9" ht="11.1" customHeight="1" x14ac:dyDescent="0.2">
      <c r="A7" s="1"/>
      <c r="B7" s="7"/>
      <c r="C7" s="8"/>
      <c r="D7" s="8"/>
      <c r="E7" s="9" t="s">
        <v>2</v>
      </c>
      <c r="F7" s="8"/>
      <c r="G7" s="8"/>
      <c r="H7" s="10"/>
      <c r="I7" s="1"/>
    </row>
    <row r="8" spans="1:9" ht="8.1" customHeight="1" x14ac:dyDescent="0.2">
      <c r="A8" s="1"/>
      <c r="B8" s="11"/>
      <c r="C8" s="12"/>
      <c r="D8" s="12"/>
      <c r="E8" s="12"/>
      <c r="F8" s="12"/>
      <c r="G8" s="12"/>
      <c r="H8" s="13"/>
      <c r="I8" s="1"/>
    </row>
    <row r="9" spans="1:9" ht="14.1" customHeight="1" x14ac:dyDescent="0.2">
      <c r="A9" s="1"/>
      <c r="B9" s="14" t="s">
        <v>3</v>
      </c>
      <c r="C9" s="15">
        <f>[1]Portada!$C$6</f>
        <v>2024</v>
      </c>
      <c r="D9" s="15">
        <f>[1]Portada!$C$6-1</f>
        <v>2023</v>
      </c>
      <c r="E9" s="16"/>
      <c r="F9" s="17" t="s">
        <v>3</v>
      </c>
      <c r="G9" s="15">
        <f>[1]Portada!$C$6</f>
        <v>2024</v>
      </c>
      <c r="H9" s="15">
        <f>[1]Portada!$C$6-1</f>
        <v>2023</v>
      </c>
      <c r="I9" s="1"/>
    </row>
    <row r="10" spans="1:9" ht="23.1" customHeight="1" x14ac:dyDescent="0.2">
      <c r="A10" s="1"/>
      <c r="B10" s="18" t="s">
        <v>4</v>
      </c>
      <c r="C10" s="19"/>
      <c r="D10" s="19"/>
      <c r="E10" s="20"/>
      <c r="F10" s="21" t="s">
        <v>5</v>
      </c>
      <c r="G10" s="19"/>
      <c r="H10" s="19"/>
      <c r="I10" s="1"/>
    </row>
    <row r="11" spans="1:9" ht="12.75" customHeight="1" x14ac:dyDescent="0.2">
      <c r="A11" s="1"/>
      <c r="B11" s="22" t="s">
        <v>6</v>
      </c>
      <c r="C11" s="23"/>
      <c r="D11" s="23"/>
      <c r="E11" s="24"/>
      <c r="F11" s="25" t="s">
        <v>7</v>
      </c>
      <c r="G11" s="23"/>
      <c r="H11" s="23"/>
      <c r="I11" s="1"/>
    </row>
    <row r="12" spans="1:9" ht="18" customHeight="1" x14ac:dyDescent="0.2">
      <c r="A12" s="1"/>
      <c r="B12" s="26" t="s">
        <v>8</v>
      </c>
      <c r="C12" s="27">
        <f>+'[1]ESF capt'!E6</f>
        <v>2152364.62</v>
      </c>
      <c r="D12" s="28">
        <f>+'[1]ESF capt'!F6</f>
        <v>2135321.86</v>
      </c>
      <c r="E12" s="24"/>
      <c r="F12" s="29" t="s">
        <v>9</v>
      </c>
      <c r="G12" s="27">
        <f>+'[1]ESF capt'!E32</f>
        <v>2950505.72</v>
      </c>
      <c r="H12" s="28">
        <f>+'[1]ESF capt'!F32</f>
        <v>2640394.0499999998</v>
      </c>
      <c r="I12" s="1"/>
    </row>
    <row r="13" spans="1:9" ht="18" customHeight="1" x14ac:dyDescent="0.2">
      <c r="A13" s="1"/>
      <c r="B13" s="26" t="s">
        <v>10</v>
      </c>
      <c r="C13" s="27">
        <f>+'[1]ESF capt'!E7</f>
        <v>5630710.75</v>
      </c>
      <c r="D13" s="28">
        <f>+'[1]ESF capt'!F7</f>
        <v>4705960.7300000004</v>
      </c>
      <c r="E13" s="24"/>
      <c r="F13" s="29" t="s">
        <v>11</v>
      </c>
      <c r="G13" s="27">
        <f>+'[1]ESF capt'!E33</f>
        <v>0</v>
      </c>
      <c r="H13" s="28">
        <f>+'[1]ESF capt'!F33</f>
        <v>0</v>
      </c>
      <c r="I13" s="1"/>
    </row>
    <row r="14" spans="1:9" ht="18" customHeight="1" x14ac:dyDescent="0.2">
      <c r="A14" s="1"/>
      <c r="B14" s="26" t="s">
        <v>12</v>
      </c>
      <c r="C14" s="27">
        <f>+'[1]ESF capt'!E8</f>
        <v>0</v>
      </c>
      <c r="D14" s="28">
        <f>+'[1]ESF capt'!F8</f>
        <v>0</v>
      </c>
      <c r="E14" s="24"/>
      <c r="F14" s="29" t="s">
        <v>13</v>
      </c>
      <c r="G14" s="27">
        <f>+'[1]ESF capt'!E34</f>
        <v>0</v>
      </c>
      <c r="H14" s="28">
        <f>+'[1]ESF capt'!F34</f>
        <v>0</v>
      </c>
      <c r="I14" s="1"/>
    </row>
    <row r="15" spans="1:9" ht="18" customHeight="1" x14ac:dyDescent="0.2">
      <c r="A15" s="1"/>
      <c r="B15" s="26" t="s">
        <v>14</v>
      </c>
      <c r="C15" s="27">
        <f>+'[1]ESF capt'!E9</f>
        <v>0</v>
      </c>
      <c r="D15" s="28">
        <f>+'[1]ESF capt'!F9</f>
        <v>0</v>
      </c>
      <c r="E15" s="24"/>
      <c r="F15" s="29" t="s">
        <v>15</v>
      </c>
      <c r="G15" s="27">
        <f>+'[1]ESF capt'!E35</f>
        <v>0</v>
      </c>
      <c r="H15" s="28">
        <f>+'[1]ESF capt'!F35</f>
        <v>0</v>
      </c>
      <c r="I15" s="1"/>
    </row>
    <row r="16" spans="1:9" ht="18" customHeight="1" x14ac:dyDescent="0.2">
      <c r="A16" s="1"/>
      <c r="B16" s="26" t="s">
        <v>16</v>
      </c>
      <c r="C16" s="27">
        <f>+'[1]ESF capt'!E10</f>
        <v>0</v>
      </c>
      <c r="D16" s="28">
        <f>+'[1]ESF capt'!F10</f>
        <v>0</v>
      </c>
      <c r="E16" s="24"/>
      <c r="F16" s="29" t="s">
        <v>17</v>
      </c>
      <c r="G16" s="27">
        <f>+'[1]ESF capt'!E36</f>
        <v>0</v>
      </c>
      <c r="H16" s="28">
        <f>+'[1]ESF capt'!F36</f>
        <v>0</v>
      </c>
      <c r="I16" s="1"/>
    </row>
    <row r="17" spans="1:9" ht="24.95" customHeight="1" x14ac:dyDescent="0.2">
      <c r="A17" s="1"/>
      <c r="B17" s="26" t="s">
        <v>18</v>
      </c>
      <c r="C17" s="27">
        <f>+'[1]ESF capt'!E11</f>
        <v>0</v>
      </c>
      <c r="D17" s="28">
        <f>+'[1]ESF capt'!F11</f>
        <v>0</v>
      </c>
      <c r="E17" s="24"/>
      <c r="F17" s="30" t="s">
        <v>19</v>
      </c>
      <c r="G17" s="27">
        <f>+'[1]ESF capt'!E37</f>
        <v>0</v>
      </c>
      <c r="H17" s="28">
        <f>+'[1]ESF capt'!F37</f>
        <v>0</v>
      </c>
      <c r="I17" s="1"/>
    </row>
    <row r="18" spans="1:9" ht="18" customHeight="1" x14ac:dyDescent="0.2">
      <c r="A18" s="1"/>
      <c r="B18" s="26" t="s">
        <v>20</v>
      </c>
      <c r="C18" s="27">
        <f>+'[1]ESF capt'!E12</f>
        <v>0</v>
      </c>
      <c r="D18" s="28">
        <f>+'[1]ESF capt'!F12</f>
        <v>0</v>
      </c>
      <c r="E18" s="24"/>
      <c r="F18" s="29" t="s">
        <v>21</v>
      </c>
      <c r="G18" s="27">
        <f>+'[1]ESF capt'!E38</f>
        <v>0</v>
      </c>
      <c r="H18" s="28">
        <f>+'[1]ESF capt'!F38</f>
        <v>0</v>
      </c>
      <c r="I18" s="1"/>
    </row>
    <row r="19" spans="1:9" ht="18" customHeight="1" x14ac:dyDescent="0.2">
      <c r="A19" s="1"/>
      <c r="B19" s="31"/>
      <c r="C19" s="28"/>
      <c r="D19" s="28"/>
      <c r="E19" s="24"/>
      <c r="F19" s="29" t="s">
        <v>22</v>
      </c>
      <c r="G19" s="27">
        <f>+'[1]ESF capt'!E39</f>
        <v>0</v>
      </c>
      <c r="H19" s="28">
        <f>+'[1]ESF capt'!F39</f>
        <v>0</v>
      </c>
      <c r="I19" s="1"/>
    </row>
    <row r="20" spans="1:9" ht="15.95" customHeight="1" x14ac:dyDescent="0.2">
      <c r="A20" s="1"/>
      <c r="B20" s="32" t="s">
        <v>23</v>
      </c>
      <c r="C20" s="33">
        <f>SUM(C12:C18)</f>
        <v>7783075.3700000001</v>
      </c>
      <c r="D20" s="33">
        <f>SUM(D12:D18)</f>
        <v>6841282.5899999999</v>
      </c>
      <c r="E20" s="24"/>
      <c r="F20" s="34"/>
      <c r="G20" s="35"/>
      <c r="H20" s="35"/>
      <c r="I20" s="1"/>
    </row>
    <row r="21" spans="1:9" ht="15.95" customHeight="1" x14ac:dyDescent="0.2">
      <c r="B21" s="31"/>
      <c r="C21" s="28"/>
      <c r="D21" s="28"/>
      <c r="E21" s="24"/>
      <c r="F21" s="25" t="s">
        <v>24</v>
      </c>
      <c r="G21" s="33">
        <f>SUM(G12:G19)</f>
        <v>2950505.72</v>
      </c>
      <c r="H21" s="33">
        <f>SUM(H12:H19)</f>
        <v>2640394.0499999998</v>
      </c>
      <c r="I21" s="1"/>
    </row>
    <row r="22" spans="1:9" ht="18" customHeight="1" x14ac:dyDescent="0.2">
      <c r="A22" s="1"/>
      <c r="B22" s="32" t="s">
        <v>25</v>
      </c>
      <c r="C22" s="36"/>
      <c r="D22" s="36"/>
      <c r="E22" s="24"/>
      <c r="F22" s="34"/>
      <c r="G22" s="35"/>
      <c r="H22" s="35"/>
      <c r="I22" s="1"/>
    </row>
    <row r="23" spans="1:9" ht="18" customHeight="1" x14ac:dyDescent="0.2">
      <c r="A23" s="1"/>
      <c r="B23" s="26" t="s">
        <v>26</v>
      </c>
      <c r="C23" s="27">
        <f>+'[1]ESF capt'!E16</f>
        <v>0</v>
      </c>
      <c r="D23" s="28">
        <f>+'[1]ESF capt'!F16</f>
        <v>0</v>
      </c>
      <c r="E23" s="24"/>
      <c r="F23" s="25" t="s">
        <v>27</v>
      </c>
      <c r="G23" s="35"/>
      <c r="H23" s="35"/>
      <c r="I23" s="1"/>
    </row>
    <row r="24" spans="1:9" ht="18" customHeight="1" x14ac:dyDescent="0.2">
      <c r="A24" s="1"/>
      <c r="B24" s="26" t="s">
        <v>28</v>
      </c>
      <c r="C24" s="27">
        <f>+'[1]ESF capt'!E17</f>
        <v>0</v>
      </c>
      <c r="D24" s="28">
        <f>+'[1]ESF capt'!F17</f>
        <v>0</v>
      </c>
      <c r="E24" s="24"/>
      <c r="F24" s="29" t="s">
        <v>29</v>
      </c>
      <c r="G24" s="27">
        <f>+'[1]ESF capt'!E43</f>
        <v>0</v>
      </c>
      <c r="H24" s="28">
        <f>+'[1]ESF capt'!F43</f>
        <v>0</v>
      </c>
      <c r="I24" s="1"/>
    </row>
    <row r="25" spans="1:9" ht="18" customHeight="1" x14ac:dyDescent="0.2">
      <c r="A25" s="1"/>
      <c r="B25" s="26" t="s">
        <v>30</v>
      </c>
      <c r="C25" s="27">
        <f>+'[1]ESF capt'!E18</f>
        <v>13744230.1</v>
      </c>
      <c r="D25" s="28">
        <f>+'[1]ESF capt'!F18</f>
        <v>13633330.1</v>
      </c>
      <c r="E25" s="24"/>
      <c r="F25" s="29" t="s">
        <v>31</v>
      </c>
      <c r="G25" s="27">
        <f>+'[1]ESF capt'!E44</f>
        <v>0</v>
      </c>
      <c r="H25" s="28">
        <f>+'[1]ESF capt'!F44</f>
        <v>0</v>
      </c>
      <c r="I25" s="1"/>
    </row>
    <row r="26" spans="1:9" ht="18" customHeight="1" x14ac:dyDescent="0.2">
      <c r="A26" s="1"/>
      <c r="B26" s="26" t="s">
        <v>32</v>
      </c>
      <c r="C26" s="27">
        <f>+'[1]ESF capt'!E19</f>
        <v>7637817.2199999997</v>
      </c>
      <c r="D26" s="28">
        <f>+'[1]ESF capt'!F19</f>
        <v>3720428.29</v>
      </c>
      <c r="E26" s="24"/>
      <c r="F26" s="29" t="s">
        <v>33</v>
      </c>
      <c r="G26" s="27">
        <f>+'[1]ESF capt'!E45</f>
        <v>0</v>
      </c>
      <c r="H26" s="28">
        <f>+'[1]ESF capt'!F45</f>
        <v>0</v>
      </c>
      <c r="I26" s="1"/>
    </row>
    <row r="27" spans="1:9" ht="18" customHeight="1" x14ac:dyDescent="0.2">
      <c r="A27" s="1"/>
      <c r="B27" s="26" t="s">
        <v>34</v>
      </c>
      <c r="C27" s="27">
        <f>+'[1]ESF capt'!E20</f>
        <v>75539.100000000006</v>
      </c>
      <c r="D27" s="28">
        <f>+'[1]ESF capt'!F20</f>
        <v>75539.100000000006</v>
      </c>
      <c r="E27" s="24"/>
      <c r="F27" s="29" t="s">
        <v>35</v>
      </c>
      <c r="G27" s="27">
        <f>+'[1]ESF capt'!E46</f>
        <v>0</v>
      </c>
      <c r="H27" s="28">
        <f>+'[1]ESF capt'!F46</f>
        <v>0</v>
      </c>
      <c r="I27" s="1"/>
    </row>
    <row r="28" spans="1:9" ht="24.95" customHeight="1" x14ac:dyDescent="0.2">
      <c r="A28" s="1"/>
      <c r="B28" s="26" t="s">
        <v>36</v>
      </c>
      <c r="C28" s="27">
        <f>+'[1]ESF capt'!E21</f>
        <v>-2161643.2599999998</v>
      </c>
      <c r="D28" s="28">
        <f>+'[1]ESF capt'!F21</f>
        <v>-2060945.27</v>
      </c>
      <c r="E28" s="24"/>
      <c r="F28" s="30" t="s">
        <v>37</v>
      </c>
      <c r="G28" s="27">
        <f>+'[1]ESF capt'!E47</f>
        <v>0</v>
      </c>
      <c r="H28" s="28">
        <f>+'[1]ESF capt'!F47</f>
        <v>0</v>
      </c>
      <c r="I28" s="1"/>
    </row>
    <row r="29" spans="1:9" ht="18" customHeight="1" x14ac:dyDescent="0.2">
      <c r="A29" s="1"/>
      <c r="B29" s="26" t="s">
        <v>38</v>
      </c>
      <c r="C29" s="27">
        <f>+'[1]ESF capt'!E22</f>
        <v>0</v>
      </c>
      <c r="D29" s="28">
        <f>+'[1]ESF capt'!F22</f>
        <v>0</v>
      </c>
      <c r="E29" s="24"/>
      <c r="F29" s="29" t="s">
        <v>39</v>
      </c>
      <c r="G29" s="27">
        <f>+'[1]ESF capt'!E48</f>
        <v>0</v>
      </c>
      <c r="H29" s="28">
        <f>+'[1]ESF capt'!F48</f>
        <v>0</v>
      </c>
      <c r="I29" s="1"/>
    </row>
    <row r="30" spans="1:9" ht="18" customHeight="1" x14ac:dyDescent="0.2">
      <c r="A30" s="1"/>
      <c r="B30" s="26" t="s">
        <v>40</v>
      </c>
      <c r="C30" s="27">
        <f>+'[1]ESF capt'!E23</f>
        <v>0</v>
      </c>
      <c r="D30" s="28">
        <f>+'[1]ESF capt'!F23</f>
        <v>0</v>
      </c>
      <c r="E30" s="24"/>
      <c r="F30" s="25"/>
      <c r="G30" s="36"/>
      <c r="H30" s="36"/>
      <c r="I30" s="1"/>
    </row>
    <row r="31" spans="1:9" ht="18" customHeight="1" x14ac:dyDescent="0.2">
      <c r="A31" s="1"/>
      <c r="B31" s="26" t="s">
        <v>41</v>
      </c>
      <c r="C31" s="27">
        <f>+'[1]ESF capt'!E24</f>
        <v>0</v>
      </c>
      <c r="D31" s="28">
        <f>+'[1]ESF capt'!F24</f>
        <v>0</v>
      </c>
      <c r="E31" s="24"/>
      <c r="F31" s="25" t="s">
        <v>42</v>
      </c>
      <c r="G31" s="33">
        <f>SUM(G24:G29)</f>
        <v>0</v>
      </c>
      <c r="H31" s="33">
        <f>SUM(H24:H29)</f>
        <v>0</v>
      </c>
      <c r="I31" s="1"/>
    </row>
    <row r="32" spans="1:9" ht="18" customHeight="1" x14ac:dyDescent="0.2">
      <c r="A32" s="1"/>
      <c r="B32" s="31"/>
      <c r="C32" s="27"/>
      <c r="D32" s="28"/>
      <c r="E32" s="24"/>
      <c r="F32" s="25"/>
      <c r="G32" s="36"/>
      <c r="H32" s="36"/>
      <c r="I32" s="1"/>
    </row>
    <row r="33" spans="1:9" ht="18" customHeight="1" x14ac:dyDescent="0.2">
      <c r="A33" s="1"/>
      <c r="B33" s="32" t="s">
        <v>43</v>
      </c>
      <c r="C33" s="33">
        <f>SUM(C23:C32)</f>
        <v>19295943.160000004</v>
      </c>
      <c r="D33" s="33">
        <f>SUM(D23:D32)</f>
        <v>15368352.220000003</v>
      </c>
      <c r="E33" s="24"/>
      <c r="F33" s="25" t="s">
        <v>44</v>
      </c>
      <c r="G33" s="33">
        <f>G21+G31</f>
        <v>2950505.72</v>
      </c>
      <c r="H33" s="33">
        <f>H21+H31</f>
        <v>2640394.0499999998</v>
      </c>
      <c r="I33" s="1"/>
    </row>
    <row r="34" spans="1:9" ht="18" customHeight="1" x14ac:dyDescent="0.2">
      <c r="A34" s="1"/>
      <c r="B34" s="37"/>
      <c r="C34" s="33"/>
      <c r="D34" s="33"/>
      <c r="E34" s="24"/>
      <c r="F34" s="25"/>
      <c r="G34" s="36"/>
      <c r="H34" s="36"/>
      <c r="I34" s="1"/>
    </row>
    <row r="35" spans="1:9" ht="18" customHeight="1" x14ac:dyDescent="0.2">
      <c r="A35" s="1"/>
      <c r="B35" s="22" t="s">
        <v>45</v>
      </c>
      <c r="C35" s="38">
        <f>ROUND(C20+C33,2)</f>
        <v>27079018.530000001</v>
      </c>
      <c r="D35" s="38">
        <f>ROUND(D20+D33,2)</f>
        <v>22209634.809999999</v>
      </c>
      <c r="E35" s="24"/>
      <c r="F35" s="25" t="s">
        <v>46</v>
      </c>
      <c r="G35" s="36"/>
      <c r="H35" s="36"/>
      <c r="I35" s="1"/>
    </row>
    <row r="36" spans="1:9" ht="18" customHeight="1" x14ac:dyDescent="0.2">
      <c r="A36" s="1"/>
      <c r="B36" s="39"/>
      <c r="C36" s="40"/>
      <c r="D36" s="40"/>
      <c r="E36" s="24"/>
      <c r="F36" s="25"/>
      <c r="G36" s="36"/>
      <c r="H36" s="36"/>
      <c r="I36" s="1"/>
    </row>
    <row r="37" spans="1:9" ht="18" customHeight="1" x14ac:dyDescent="0.2">
      <c r="A37" s="1"/>
      <c r="B37" s="41"/>
      <c r="C37" s="40"/>
      <c r="D37" s="40"/>
      <c r="E37" s="24"/>
      <c r="F37" s="25" t="s">
        <v>47</v>
      </c>
      <c r="G37" s="33">
        <f>SUM(G38:G40)</f>
        <v>0</v>
      </c>
      <c r="H37" s="33">
        <f>SUM(H38:H40)</f>
        <v>0</v>
      </c>
      <c r="I37" s="1"/>
    </row>
    <row r="38" spans="1:9" ht="18" customHeight="1" x14ac:dyDescent="0.2">
      <c r="A38" s="1"/>
      <c r="B38" s="41"/>
      <c r="C38" s="42"/>
      <c r="D38" s="42"/>
      <c r="E38" s="24"/>
      <c r="F38" s="29" t="s">
        <v>48</v>
      </c>
      <c r="G38" s="27">
        <f>+'[1]ESF capt'!E57</f>
        <v>0</v>
      </c>
      <c r="H38" s="28">
        <f>+'[1]ESF capt'!F57</f>
        <v>0</v>
      </c>
      <c r="I38" s="1"/>
    </row>
    <row r="39" spans="1:9" ht="18" customHeight="1" x14ac:dyDescent="0.2">
      <c r="A39" s="1"/>
      <c r="B39" s="41"/>
      <c r="C39" s="43"/>
      <c r="D39" s="43"/>
      <c r="E39" s="44"/>
      <c r="F39" s="29" t="s">
        <v>49</v>
      </c>
      <c r="G39" s="27">
        <f>+'[1]ESF capt'!E58</f>
        <v>0</v>
      </c>
      <c r="H39" s="28">
        <f>+'[1]ESF capt'!F58</f>
        <v>0</v>
      </c>
      <c r="I39" s="1"/>
    </row>
    <row r="40" spans="1:9" ht="18" customHeight="1" x14ac:dyDescent="0.2">
      <c r="A40" s="1"/>
      <c r="B40" s="41"/>
      <c r="C40" s="45"/>
      <c r="D40" s="45"/>
      <c r="E40" s="24"/>
      <c r="F40" s="29" t="s">
        <v>50</v>
      </c>
      <c r="G40" s="27">
        <f>+'[1]ESF capt'!E59</f>
        <v>0</v>
      </c>
      <c r="H40" s="28">
        <f>+'[1]ESF capt'!F59</f>
        <v>0</v>
      </c>
      <c r="I40" s="1"/>
    </row>
    <row r="41" spans="1:9" ht="18" customHeight="1" x14ac:dyDescent="0.2">
      <c r="A41" s="1"/>
      <c r="B41" s="41"/>
      <c r="C41" s="45"/>
      <c r="D41" s="45"/>
      <c r="E41" s="24"/>
      <c r="F41" s="29"/>
      <c r="G41" s="27"/>
      <c r="H41" s="28"/>
      <c r="I41" s="1"/>
    </row>
    <row r="42" spans="1:9" ht="18" customHeight="1" x14ac:dyDescent="0.2">
      <c r="A42" s="1"/>
      <c r="B42" s="41"/>
      <c r="C42" s="43"/>
      <c r="D42" s="43"/>
      <c r="E42" s="24"/>
      <c r="F42" s="25" t="s">
        <v>51</v>
      </c>
      <c r="G42" s="33">
        <f>SUM(G43:G47)</f>
        <v>24128512.809999987</v>
      </c>
      <c r="H42" s="46">
        <f>SUM(H43:H47)</f>
        <v>19569240.760000002</v>
      </c>
      <c r="I42" s="1"/>
    </row>
    <row r="43" spans="1:9" ht="18" customHeight="1" x14ac:dyDescent="0.2">
      <c r="A43" s="1"/>
      <c r="B43" s="41"/>
      <c r="C43" s="45"/>
      <c r="D43" s="45"/>
      <c r="E43" s="24"/>
      <c r="F43" s="29" t="s">
        <v>52</v>
      </c>
      <c r="G43" s="27">
        <f>[1]EA!F75</f>
        <v>4559272.0499999896</v>
      </c>
      <c r="H43" s="28">
        <f>+'[1]ESF capt'!F62</f>
        <v>1162836.26</v>
      </c>
      <c r="I43" s="1"/>
    </row>
    <row r="44" spans="1:9" ht="18" customHeight="1" x14ac:dyDescent="0.2">
      <c r="A44" s="1"/>
      <c r="B44" s="41"/>
      <c r="C44" s="47"/>
      <c r="D44" s="47"/>
      <c r="E44" s="24"/>
      <c r="F44" s="29" t="s">
        <v>53</v>
      </c>
      <c r="G44" s="27">
        <f>+'[1]ESF capt'!E63</f>
        <v>22720820.079999998</v>
      </c>
      <c r="H44" s="28">
        <f>+'[1]ESF capt'!F63</f>
        <v>21557983.82</v>
      </c>
      <c r="I44" s="1"/>
    </row>
    <row r="45" spans="1:9" ht="18" customHeight="1" x14ac:dyDescent="0.2">
      <c r="A45" s="1"/>
      <c r="B45" s="41"/>
      <c r="C45" s="45"/>
      <c r="D45" s="45"/>
      <c r="E45" s="24"/>
      <c r="F45" s="29" t="s">
        <v>54</v>
      </c>
      <c r="G45" s="27">
        <f>+'[1]ESF capt'!E64</f>
        <v>0</v>
      </c>
      <c r="H45" s="28">
        <f>+'[1]ESF capt'!F64</f>
        <v>0</v>
      </c>
      <c r="I45" s="1"/>
    </row>
    <row r="46" spans="1:9" ht="18" customHeight="1" x14ac:dyDescent="0.2">
      <c r="A46" s="1"/>
      <c r="B46" s="41"/>
      <c r="C46" s="47"/>
      <c r="D46" s="47"/>
      <c r="E46" s="24"/>
      <c r="F46" s="29" t="s">
        <v>55</v>
      </c>
      <c r="G46" s="27">
        <f>+'[1]ESF capt'!E65</f>
        <v>0</v>
      </c>
      <c r="H46" s="28">
        <f>+'[1]ESF capt'!F65</f>
        <v>0</v>
      </c>
      <c r="I46" s="1"/>
    </row>
    <row r="47" spans="1:9" ht="18" customHeight="1" x14ac:dyDescent="0.2">
      <c r="A47" s="1"/>
      <c r="B47" s="41"/>
      <c r="C47" s="45"/>
      <c r="D47" s="45"/>
      <c r="E47" s="24"/>
      <c r="F47" s="29" t="s">
        <v>56</v>
      </c>
      <c r="G47" s="27">
        <f>+'[1]ESF capt'!E66</f>
        <v>-3151579.32</v>
      </c>
      <c r="H47" s="28">
        <f>+'[1]ESF capt'!F66</f>
        <v>-3151579.32</v>
      </c>
      <c r="I47" s="1"/>
    </row>
    <row r="48" spans="1:9" ht="18" customHeight="1" x14ac:dyDescent="0.2">
      <c r="A48" s="1"/>
      <c r="B48" s="41"/>
      <c r="C48" s="45"/>
      <c r="D48" s="45"/>
      <c r="E48" s="24"/>
      <c r="F48" s="29"/>
      <c r="G48" s="27"/>
      <c r="H48" s="28"/>
      <c r="I48" s="1"/>
    </row>
    <row r="49" spans="1:9" ht="24.95" customHeight="1" x14ac:dyDescent="0.2">
      <c r="A49" s="1"/>
      <c r="B49" s="41"/>
      <c r="C49" s="45"/>
      <c r="D49" s="45"/>
      <c r="E49" s="24"/>
      <c r="F49" s="48" t="s">
        <v>57</v>
      </c>
      <c r="G49" s="33">
        <f>SUM(G50:G51)</f>
        <v>0</v>
      </c>
      <c r="H49" s="46">
        <f>SUM(H50:H51)</f>
        <v>0</v>
      </c>
      <c r="I49" s="1"/>
    </row>
    <row r="50" spans="1:9" ht="18" customHeight="1" x14ac:dyDescent="0.2">
      <c r="A50" s="1"/>
      <c r="B50" s="41"/>
      <c r="C50" s="45"/>
      <c r="D50" s="45"/>
      <c r="E50" s="24"/>
      <c r="F50" s="29" t="s">
        <v>58</v>
      </c>
      <c r="G50" s="27">
        <f>+'[1]ESF capt'!E69</f>
        <v>0</v>
      </c>
      <c r="H50" s="28">
        <f>+'[1]ESF capt'!F69</f>
        <v>0</v>
      </c>
      <c r="I50" s="1"/>
    </row>
    <row r="51" spans="1:9" ht="18" customHeight="1" x14ac:dyDescent="0.2">
      <c r="A51" s="1"/>
      <c r="B51" s="41"/>
      <c r="C51" s="45"/>
      <c r="D51" s="45"/>
      <c r="E51" s="24"/>
      <c r="F51" s="29" t="s">
        <v>59</v>
      </c>
      <c r="G51" s="27">
        <f>+'[1]ESF capt'!E70</f>
        <v>0</v>
      </c>
      <c r="H51" s="28">
        <f>+'[1]ESF capt'!F70</f>
        <v>0</v>
      </c>
      <c r="I51" s="1"/>
    </row>
    <row r="52" spans="1:9" ht="18" customHeight="1" x14ac:dyDescent="0.2">
      <c r="A52" s="1"/>
      <c r="B52" s="41"/>
      <c r="C52" s="45"/>
      <c r="D52" s="45"/>
      <c r="E52" s="24"/>
      <c r="F52" s="29"/>
      <c r="G52" s="27"/>
      <c r="H52" s="28"/>
      <c r="I52" s="1"/>
    </row>
    <row r="53" spans="1:9" ht="18" customHeight="1" x14ac:dyDescent="0.2">
      <c r="A53" s="1"/>
      <c r="B53" s="41"/>
      <c r="C53" s="45"/>
      <c r="D53" s="45"/>
      <c r="E53" s="24"/>
      <c r="F53" s="25" t="s">
        <v>60</v>
      </c>
      <c r="G53" s="33">
        <f>G37+G42+G49</f>
        <v>24128512.809999987</v>
      </c>
      <c r="H53" s="46">
        <f>H37+H42+H49</f>
        <v>19569240.760000002</v>
      </c>
      <c r="I53" s="1"/>
    </row>
    <row r="54" spans="1:9" ht="18" customHeight="1" x14ac:dyDescent="0.2">
      <c r="A54" s="1"/>
      <c r="B54" s="41"/>
      <c r="C54" s="45"/>
      <c r="D54" s="45"/>
      <c r="E54" s="24"/>
      <c r="F54" s="25"/>
      <c r="G54" s="33"/>
      <c r="H54" s="46"/>
      <c r="I54" s="1"/>
    </row>
    <row r="55" spans="1:9" ht="18" customHeight="1" x14ac:dyDescent="0.2">
      <c r="A55" s="1"/>
      <c r="B55" s="41"/>
      <c r="C55" s="45"/>
      <c r="D55" s="45"/>
      <c r="E55" s="24"/>
      <c r="F55" s="25" t="s">
        <v>61</v>
      </c>
      <c r="G55" s="49">
        <f>ROUND(G33+G53,2)</f>
        <v>27079018.530000001</v>
      </c>
      <c r="H55" s="49">
        <f>ROUND(H33+H53,2)</f>
        <v>22209634.809999999</v>
      </c>
      <c r="I55" s="1"/>
    </row>
    <row r="56" spans="1:9" ht="18" customHeight="1" x14ac:dyDescent="0.2">
      <c r="A56" s="1"/>
      <c r="B56" s="50"/>
      <c r="C56" s="51"/>
      <c r="D56" s="51"/>
      <c r="E56" s="52"/>
      <c r="F56" s="53"/>
      <c r="G56" s="51"/>
      <c r="H56" s="54"/>
      <c r="I56" s="1"/>
    </row>
    <row r="57" spans="1:9" s="57" customFormat="1" ht="15" customHeight="1" x14ac:dyDescent="0.2">
      <c r="A57" s="55"/>
      <c r="B57" s="56" t="str">
        <f>IF(C35=G55,"",IF(AND(C35=0,G55=0),"0",CONCATENATE("No es igual el Total del Activo con el Total de Pasivo y Hacienda Pública/Patrimonio ",[1]Portada!$C$6)))</f>
        <v/>
      </c>
      <c r="C57" s="55"/>
      <c r="D57" s="55"/>
      <c r="E57" s="55"/>
      <c r="F57" s="55"/>
      <c r="G57" s="55"/>
      <c r="H57" s="55"/>
      <c r="I57" s="55"/>
    </row>
    <row r="58" spans="1:9" s="57" customFormat="1" ht="15" customHeight="1" x14ac:dyDescent="0.2">
      <c r="A58" s="55"/>
      <c r="B58" s="56" t="str">
        <f>IF(D35=H55,"",IF(AND(D35=0,H55=0),"0",CONCATENATE("No es igual el Total del Activo con el Total de Pasivo y Hacienda Pública/Patrimonio ",[1]Portada!$C$6-1)))</f>
        <v/>
      </c>
      <c r="C58" s="58"/>
      <c r="D58" s="58"/>
      <c r="E58" s="58"/>
      <c r="F58" s="58"/>
      <c r="G58" s="58"/>
      <c r="H58" s="59"/>
      <c r="I58" s="55"/>
    </row>
    <row r="59" spans="1:9" ht="39.950000000000003" customHeight="1" x14ac:dyDescent="0.2"/>
    <row r="60" spans="1:9" ht="15" customHeight="1" x14ac:dyDescent="0.25">
      <c r="B60" s="60" t="s">
        <v>62</v>
      </c>
      <c r="C60" s="61"/>
      <c r="F60" s="60" t="s">
        <v>63</v>
      </c>
      <c r="G60" s="61"/>
    </row>
    <row r="61" spans="1:9" ht="15" customHeight="1" x14ac:dyDescent="0.25">
      <c r="B61" s="62" t="s">
        <v>64</v>
      </c>
      <c r="C61" s="63"/>
      <c r="F61" s="62" t="s">
        <v>65</v>
      </c>
      <c r="G61" s="63"/>
    </row>
    <row r="62" spans="1:9" ht="39.950000000000003" customHeight="1" x14ac:dyDescent="0.2"/>
    <row r="63" spans="1:9" ht="15" customHeight="1" x14ac:dyDescent="0.25">
      <c r="B63" s="60" t="s">
        <v>66</v>
      </c>
      <c r="C63" s="61"/>
    </row>
    <row r="64" spans="1:9" ht="15" customHeight="1" x14ac:dyDescent="0.25">
      <c r="B64" s="62" t="s">
        <v>67</v>
      </c>
      <c r="C64" s="63"/>
    </row>
    <row r="65" s="2" customFormat="1" ht="39.950000000000003" customHeight="1" x14ac:dyDescent="0.2"/>
    <row r="66" s="2" customFormat="1" ht="12.75" hidden="1" x14ac:dyDescent="0.2"/>
    <row r="68" s="2" customFormat="1" ht="39.950000000000003" customHeight="1" x14ac:dyDescent="0.2"/>
  </sheetData>
  <mergeCells count="7">
    <mergeCell ref="B64:C64"/>
    <mergeCell ref="B2:B8"/>
    <mergeCell ref="B60:C60"/>
    <mergeCell ref="F60:G60"/>
    <mergeCell ref="B61:C61"/>
    <mergeCell ref="F61:G61"/>
    <mergeCell ref="B63:C63"/>
  </mergeCells>
  <conditionalFormatting sqref="G56">
    <cfRule type="expression" dxfId="2" priority="3" stopIfTrue="1">
      <formula>$G$56&lt;&gt;""</formula>
    </cfRule>
  </conditionalFormatting>
  <conditionalFormatting sqref="H21">
    <cfRule type="expression" dxfId="1" priority="1" stopIfTrue="1">
      <formula>$H$21="No es igual el saldo inicial del EDOP con el Total del Pasivo al 31-dic-2014 del ESF"</formula>
    </cfRule>
  </conditionalFormatting>
  <conditionalFormatting sqref="H56">
    <cfRule type="expression" dxfId="0" priority="2" stopIfTrue="1">
      <formula>$H$56&lt;&gt;""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Servidor</dc:creator>
  <cp:lastModifiedBy>Tesoreria Servidor</cp:lastModifiedBy>
  <dcterms:created xsi:type="dcterms:W3CDTF">2024-11-13T16:08:11Z</dcterms:created>
  <dcterms:modified xsi:type="dcterms:W3CDTF">2024-11-13T16:08:59Z</dcterms:modified>
</cp:coreProperties>
</file>